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8195" windowHeight="12015" activeTab="0"/>
  </bookViews>
  <sheets>
    <sheet name="Ann Sup. Fee Calculator" sheetId="1" r:id="rId1"/>
  </sheets>
  <definedNames/>
  <calcPr fullCalcOnLoad="1"/>
</workbook>
</file>

<file path=xl/sharedStrings.xml><?xml version="1.0" encoding="utf-8"?>
<sst xmlns="http://schemas.openxmlformats.org/spreadsheetml/2006/main" count="77" uniqueCount="63">
  <si>
    <t xml:space="preserve">GUIDANCE NOTES ON THE COMPUTATION OF THE 
ANNUAL SUPERVISORY FEES FOR </t>
  </si>
  <si>
    <t>INVESTMENT SERVICES LICENCE HOLDERS</t>
  </si>
  <si>
    <t>Annex I</t>
  </si>
  <si>
    <t>Annual Supervisory Fee Calculator</t>
  </si>
  <si>
    <t>FIXED</t>
  </si>
  <si>
    <t xml:space="preserve">CAT 1 </t>
  </si>
  <si>
    <t>CAT 2</t>
  </si>
  <si>
    <t>CAT 3</t>
  </si>
  <si>
    <t>1.0</t>
  </si>
  <si>
    <t>Licence Category</t>
  </si>
  <si>
    <t/>
  </si>
  <si>
    <t>TOTAL</t>
  </si>
  <si>
    <t>up to 50000</t>
  </si>
  <si>
    <t>amount over 50K up to a maximum of 1m</t>
  </si>
  <si>
    <t>amount over 250K up to a maximum of 5m</t>
  </si>
  <si>
    <t>amount over 250k up to a maximum of 50m</t>
  </si>
  <si>
    <t xml:space="preserve">amount over </t>
  </si>
  <si>
    <t>supporting calculation over 50k up to a maximum of 1m</t>
  </si>
  <si>
    <t>supporting calculation over 250k up to a maximum of 5m</t>
  </si>
  <si>
    <t>supporting calculation over 250k up to a maximum of 50m</t>
  </si>
  <si>
    <t>supporting calculation over 1m</t>
  </si>
  <si>
    <t>supporting calculation over 5m</t>
  </si>
  <si>
    <t>supporting calculation over 50m</t>
  </si>
  <si>
    <t>Type of Category</t>
  </si>
  <si>
    <t>Attributable Fee</t>
  </si>
  <si>
    <t>2.0</t>
  </si>
  <si>
    <t>Revenue derived from activities for which an investment services license was issued, in the currency of the financial statements *</t>
  </si>
  <si>
    <t>Category 1 a</t>
  </si>
  <si>
    <t>Category 1 b</t>
  </si>
  <si>
    <t>3.0</t>
  </si>
  <si>
    <t>Total gross commissions and fees payable by the Licence Holder directly related to the acquisition of revenue which has been derived from activities for which an investment services license was issued in the currency of the financial statements **</t>
  </si>
  <si>
    <t>Category 2</t>
  </si>
  <si>
    <t>Category 3</t>
  </si>
  <si>
    <t>Category 4a</t>
  </si>
  <si>
    <t>4.0</t>
  </si>
  <si>
    <t>Currency in which accounts are reported</t>
  </si>
  <si>
    <t>Category 4b</t>
  </si>
  <si>
    <t>5.0</t>
  </si>
  <si>
    <r>
      <t xml:space="preserve">Exchange rate as at end of reporting period converting the reporting currency to </t>
    </r>
    <r>
      <rPr>
        <b/>
        <sz val="12"/>
        <rFont val="Times New Roman"/>
        <family val="1"/>
      </rPr>
      <t>EURO</t>
    </r>
  </si>
  <si>
    <t>6.0</t>
  </si>
  <si>
    <t>Revenue in EURO ***</t>
  </si>
  <si>
    <t>Item 3.0 check</t>
  </si>
  <si>
    <t>7.0</t>
  </si>
  <si>
    <t>Annual Supervisory Fee due in EURO</t>
  </si>
  <si>
    <t>Total Revenue less commissions</t>
  </si>
  <si>
    <t>round</t>
  </si>
  <si>
    <t>Currency Conversion</t>
  </si>
  <si>
    <t>round up</t>
  </si>
  <si>
    <r>
      <t xml:space="preserve">* With the exception of Licence Holders which are also a credit institution licensed in Malta, this figure </t>
    </r>
    <r>
      <rPr>
        <b/>
        <sz val="9"/>
        <rFont val="Times New Roman"/>
        <family val="1"/>
      </rPr>
      <t>may</t>
    </r>
    <r>
      <rPr>
        <sz val="9"/>
        <rFont val="Times New Roman"/>
        <family val="1"/>
      </rPr>
      <t xml:space="preserve"> be obtained by </t>
    </r>
    <r>
      <rPr>
        <b/>
        <sz val="9"/>
        <rFont val="Times New Roman"/>
        <family val="1"/>
      </rPr>
      <t>summing</t>
    </r>
    <r>
      <rPr>
        <sz val="9"/>
        <rFont val="Times New Roman"/>
        <family val="1"/>
      </rPr>
      <t xml:space="preserve"> items 1.0 to 5.0 of the Income Statement of the Annual Audited Financial Return. </t>
    </r>
  </si>
  <si>
    <r>
      <t xml:space="preserve">** With the exception of Licence Holders which are also a credit institution licensed in Malta, this figure </t>
    </r>
    <r>
      <rPr>
        <b/>
        <sz val="9"/>
        <rFont val="Times New Roman"/>
        <family val="1"/>
      </rPr>
      <t>may</t>
    </r>
    <r>
      <rPr>
        <sz val="9"/>
        <rFont val="Times New Roman"/>
        <family val="1"/>
      </rPr>
      <t xml:space="preserve"> be obtained from item 9.0 of the Income Statement of the Annual Audited Financial Return </t>
    </r>
    <r>
      <rPr>
        <b/>
        <sz val="9"/>
        <rFont val="Times New Roman"/>
        <family val="1"/>
      </rPr>
      <t>net</t>
    </r>
    <r>
      <rPr>
        <sz val="9"/>
        <rFont val="Times New Roman"/>
        <family val="1"/>
      </rPr>
      <t xml:space="preserve"> of any commissions and fees payable which are </t>
    </r>
    <r>
      <rPr>
        <b/>
        <sz val="9"/>
        <rFont val="Times New Roman"/>
        <family val="1"/>
      </rPr>
      <t>not</t>
    </r>
    <r>
      <rPr>
        <sz val="9"/>
        <rFont val="Times New Roman"/>
        <family val="1"/>
      </rPr>
      <t xml:space="preserve"> related to investment services related activities. </t>
    </r>
  </si>
  <si>
    <t>*** Revenue is defined in the Investment Services Act (Licences and Other Fees) Regulations, 2008 as the gross revenue indicated in the annual audited financial statements and that is derived from activities for which an investment services licence was issued in terms of article 3 of the Act, less any commissions that are directly related to the acquisition of the said gross revenue, paid or payable to third parties.</t>
  </si>
  <si>
    <t>Version 1/2015</t>
  </si>
  <si>
    <t>AUD</t>
  </si>
  <si>
    <t>CAD</t>
  </si>
  <si>
    <t>CHF</t>
  </si>
  <si>
    <t>EUR</t>
  </si>
  <si>
    <t>FIM</t>
  </si>
  <si>
    <t>GBP</t>
  </si>
  <si>
    <t>HKD</t>
  </si>
  <si>
    <t>JPY</t>
  </si>
  <si>
    <t>NOK</t>
  </si>
  <si>
    <t>NZD</t>
  </si>
  <si>
    <t>USD</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</si>
</sst>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numFmt numFmtId="165" formatCode="_-* #,##0_-;\-* #,##0_-;_-* &quot;-&quot;??_-;_-@_-"/>
    <numFmt numFmtId="166" formatCode="_-[$€-2]* #,##0.00_-;\-[$€-2]* #,##0.00_-;_-[$€-2]* &quot;-&quot;??_-"/>
    <numFmt numFmtId="167" formatCode="#,##0.00_ ;\-#,##0.00\ "/>
    <numFmt numFmtId="168" formatCode="\(0\)"/>
  </numFmts>
  <fonts count="60">
    <font>
      <sz val="10"/>
      <name val="Arial"/>
      <family val="0"/>
    </font>
    <font>
      <sz val="11"/>
      <color indexed="8"/>
      <name val="Calibri"/>
      <family val="2"/>
    </font>
    <font>
      <sz val="11"/>
      <color indexed="59"/>
      <name val="Trebuchet MS"/>
      <family val="2"/>
    </font>
    <font>
      <b/>
      <sz val="16"/>
      <name val="Times New Roman"/>
      <family val="1"/>
    </font>
    <font>
      <b/>
      <sz val="14"/>
      <name val="Times New Roman"/>
      <family val="1"/>
    </font>
    <font>
      <sz val="10"/>
      <name val="Calibri"/>
      <family val="2"/>
    </font>
    <font>
      <b/>
      <sz val="10"/>
      <name val="Calibri"/>
      <family val="2"/>
    </font>
    <font>
      <sz val="11"/>
      <name val="Times New Roman"/>
      <family val="1"/>
    </font>
    <font>
      <sz val="12"/>
      <name val="Times New Roman"/>
      <family val="1"/>
    </font>
    <font>
      <sz val="10"/>
      <color indexed="10"/>
      <name val="Arial"/>
      <family val="2"/>
    </font>
    <font>
      <b/>
      <sz val="8"/>
      <name val="Calibri"/>
      <family val="2"/>
    </font>
    <font>
      <sz val="8"/>
      <name val="Calibri"/>
      <family val="2"/>
    </font>
    <font>
      <sz val="8"/>
      <name val="Times New Roman"/>
      <family val="1"/>
    </font>
    <font>
      <b/>
      <sz val="11"/>
      <name val="Times New Roman"/>
      <family val="1"/>
    </font>
    <font>
      <b/>
      <sz val="11"/>
      <name val="Calibri"/>
      <family val="2"/>
    </font>
    <font>
      <sz val="11"/>
      <name val="Calibri"/>
      <family val="2"/>
    </font>
    <font>
      <b/>
      <sz val="12"/>
      <name val="Times New Roman"/>
      <family val="1"/>
    </font>
    <font>
      <sz val="9"/>
      <name val="Times New Roman"/>
      <family val="1"/>
    </font>
    <font>
      <b/>
      <sz val="9"/>
      <name val="Times New Roman"/>
      <family val="1"/>
    </font>
    <font>
      <b/>
      <sz val="7"/>
      <name val="Calibri"/>
      <family val="2"/>
    </font>
    <font>
      <sz val="8"/>
      <name val="Arial"/>
      <family val="2"/>
    </font>
    <font>
      <sz val="7"/>
      <name val="Arial"/>
      <family val="2"/>
    </font>
    <font>
      <b/>
      <sz val="10"/>
      <name val="Arial"/>
      <family val="2"/>
    </font>
    <font>
      <b/>
      <sz val="12"/>
      <name val="Arial"/>
      <family val="2"/>
    </font>
    <font>
      <b/>
      <sz val="11"/>
      <name val="Arial"/>
      <family val="2"/>
    </font>
    <font>
      <sz val="10"/>
      <color indexed="10"/>
      <name val="Comic Sans MS"/>
      <family val="4"/>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31"/>
        <bgColor indexed="64"/>
      </patternFill>
    </fill>
  </fills>
  <borders count="26">
    <border>
      <left/>
      <right/>
      <top/>
      <bottom/>
      <diagonal/>
    </border>
    <border>
      <left style="medium"/>
      <right style="medium"/>
      <top style="medium"/>
      <bottom style="mediu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style="medium"/>
      <right style="medium"/>
      <top style="thin"/>
      <bottom style="thin"/>
    </border>
    <border>
      <left style="medium"/>
      <right style="medium"/>
      <top style="medium"/>
      <bottom style="thin"/>
    </border>
    <border>
      <left style="medium"/>
      <right style="medium"/>
      <top/>
      <bottom style="thin"/>
    </border>
    <border>
      <left style="medium"/>
      <right style="medium"/>
      <top/>
      <bottom/>
    </border>
    <border>
      <left style="medium"/>
      <right style="medium"/>
      <top style="thin"/>
      <bottom/>
    </border>
    <border>
      <left style="medium"/>
      <right style="medium"/>
      <top style="thin"/>
      <bottom style="medium"/>
    </border>
    <border>
      <left style="medium"/>
      <right style="medium"/>
      <top/>
      <bottom style="medium"/>
    </border>
    <border>
      <left style="medium"/>
      <right style="medium"/>
      <top style="thin"/>
      <bottom style="double"/>
    </border>
    <border>
      <left/>
      <right style="thin"/>
      <top/>
      <bottom/>
    </border>
    <border>
      <left style="thin"/>
      <right style="thin"/>
      <top style="thin"/>
      <bottom/>
    </border>
    <border>
      <left style="thin"/>
      <right style="thin"/>
      <top/>
      <bottom style="thin"/>
    </border>
    <border>
      <left style="medium"/>
      <right style="medium"/>
      <top style="medium"/>
      <bottom/>
    </border>
    <border>
      <left/>
      <right/>
      <top/>
      <bottom style="medium"/>
    </border>
  </borders>
  <cellStyleXfs count="7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3" fontId="0" fillId="27" borderId="0">
      <alignment horizontal="right"/>
      <protection locked="0"/>
    </xf>
    <xf numFmtId="0" fontId="20" fillId="0" borderId="0">
      <alignment horizontal="right"/>
      <protection/>
    </xf>
    <xf numFmtId="0" fontId="0" fillId="0" borderId="0" applyNumberFormat="0" applyFill="0" applyBorder="0" applyAlignment="0" applyProtection="0"/>
    <xf numFmtId="168" fontId="21" fillId="0" borderId="0">
      <alignment horizontal="center"/>
      <protection/>
    </xf>
    <xf numFmtId="3" fontId="22" fillId="0" borderId="1">
      <alignment/>
      <protection/>
    </xf>
    <xf numFmtId="0" fontId="46" fillId="28" borderId="2" applyNumberFormat="0" applyAlignment="0" applyProtection="0"/>
    <xf numFmtId="0" fontId="47" fillId="29"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6" fontId="0" fillId="0" borderId="0" applyFont="0" applyFill="0" applyBorder="0" applyAlignment="0" applyProtection="0"/>
    <xf numFmtId="0" fontId="48" fillId="0" borderId="0" applyNumberFormat="0" applyFill="0" applyBorder="0" applyAlignment="0" applyProtection="0"/>
    <xf numFmtId="0" fontId="49" fillId="30" borderId="0" applyNumberFormat="0" applyBorder="0" applyAlignment="0" applyProtection="0"/>
    <xf numFmtId="0" fontId="23" fillId="0" borderId="0">
      <alignment/>
      <protection/>
    </xf>
    <xf numFmtId="0" fontId="24" fillId="0" borderId="0">
      <alignment/>
      <protection/>
    </xf>
    <xf numFmtId="0" fontId="22" fillId="0" borderId="0">
      <alignment/>
      <protection/>
    </xf>
    <xf numFmtId="0" fontId="0" fillId="0" borderId="0">
      <alignment horizontal="left" indent="1"/>
      <protection/>
    </xf>
    <xf numFmtId="0" fontId="0" fillId="0" borderId="0">
      <alignment horizontal="left" indent="2"/>
      <protection/>
    </xf>
    <xf numFmtId="0" fontId="50" fillId="0" borderId="4" applyNumberFormat="0" applyFill="0" applyAlignment="0" applyProtection="0"/>
    <xf numFmtId="0" fontId="51" fillId="0" borderId="5" applyNumberFormat="0" applyFill="0" applyAlignment="0" applyProtection="0"/>
    <xf numFmtId="0" fontId="52" fillId="0" borderId="6" applyNumberFormat="0" applyFill="0" applyAlignment="0" applyProtection="0"/>
    <xf numFmtId="0" fontId="52" fillId="0" borderId="0" applyNumberFormat="0" applyFill="0" applyBorder="0" applyAlignment="0" applyProtection="0"/>
    <xf numFmtId="0" fontId="53" fillId="31" borderId="2" applyNumberFormat="0" applyAlignment="0" applyProtection="0"/>
    <xf numFmtId="0" fontId="54" fillId="0" borderId="7" applyNumberFormat="0" applyFill="0" applyAlignment="0" applyProtection="0"/>
    <xf numFmtId="0" fontId="25" fillId="0" borderId="0">
      <alignment/>
      <protection/>
    </xf>
    <xf numFmtId="0" fontId="55" fillId="32" borderId="0" applyNumberFormat="0" applyBorder="0" applyAlignment="0" applyProtection="0"/>
    <xf numFmtId="0" fontId="0" fillId="33" borderId="8" applyNumberFormat="0" applyFont="0" applyAlignment="0" applyProtection="0"/>
    <xf numFmtId="0" fontId="56" fillId="28" borderId="9"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10" applyNumberFormat="0" applyFill="0" applyAlignment="0" applyProtection="0"/>
    <xf numFmtId="0" fontId="59" fillId="0" borderId="0" applyNumberFormat="0" applyFill="0" applyBorder="0" applyAlignment="0" applyProtection="0"/>
  </cellStyleXfs>
  <cellXfs count="74">
    <xf numFmtId="0" fontId="0" fillId="0" borderId="0" xfId="0" applyAlignment="1">
      <alignment/>
    </xf>
    <xf numFmtId="0" fontId="0" fillId="34" borderId="0" xfId="0" applyFill="1" applyAlignment="1" applyProtection="1">
      <alignment/>
      <protection hidden="1"/>
    </xf>
    <xf numFmtId="0" fontId="0" fillId="34" borderId="0" xfId="0" applyFill="1" applyAlignment="1">
      <alignment/>
    </xf>
    <xf numFmtId="0" fontId="0" fillId="34" borderId="0" xfId="0" applyFill="1" applyBorder="1" applyAlignment="1">
      <alignment/>
    </xf>
    <xf numFmtId="0" fontId="2" fillId="0" borderId="0" xfId="0" applyFont="1" applyAlignment="1">
      <alignment/>
    </xf>
    <xf numFmtId="164" fontId="3" fillId="34" borderId="0" xfId="0" applyNumberFormat="1" applyFont="1" applyFill="1" applyBorder="1" applyAlignment="1" applyProtection="1">
      <alignment vertical="top" wrapText="1"/>
      <protection hidden="1"/>
    </xf>
    <xf numFmtId="164" fontId="3" fillId="34" borderId="0" xfId="0" applyNumberFormat="1" applyFont="1" applyFill="1" applyBorder="1" applyAlignment="1" applyProtection="1">
      <alignment horizontal="center" vertical="top" wrapText="1"/>
      <protection hidden="1"/>
    </xf>
    <xf numFmtId="164" fontId="4" fillId="34" borderId="0" xfId="0" applyNumberFormat="1" applyFont="1" applyFill="1" applyBorder="1" applyAlignment="1" applyProtection="1">
      <alignment horizontal="center" vertical="top" wrapText="1"/>
      <protection hidden="1"/>
    </xf>
    <xf numFmtId="0" fontId="5" fillId="0" borderId="0" xfId="0" applyFont="1" applyAlignment="1">
      <alignment/>
    </xf>
    <xf numFmtId="0" fontId="5" fillId="0" borderId="0" xfId="0" applyFont="1" applyAlignment="1">
      <alignment vertical="center"/>
    </xf>
    <xf numFmtId="0" fontId="5" fillId="34" borderId="0" xfId="0" applyFont="1" applyFill="1" applyBorder="1" applyAlignment="1">
      <alignment vertical="center"/>
    </xf>
    <xf numFmtId="0" fontId="7" fillId="34" borderId="0" xfId="0" applyNumberFormat="1" applyFont="1" applyFill="1" applyAlignment="1" applyProtection="1" quotePrefix="1">
      <alignment horizontal="right" vertical="center"/>
      <protection hidden="1"/>
    </xf>
    <xf numFmtId="0" fontId="8" fillId="34" borderId="11" xfId="47" applyNumberFormat="1" applyFont="1" applyFill="1" applyBorder="1" applyAlignment="1" applyProtection="1">
      <alignment horizontal="justify" vertical="center" wrapText="1"/>
      <protection hidden="1"/>
    </xf>
    <xf numFmtId="1" fontId="8" fillId="35" borderId="11" xfId="0" applyNumberFormat="1" applyFont="1" applyFill="1" applyBorder="1" applyAlignment="1" applyProtection="1">
      <alignment horizontal="center" vertical="center"/>
      <protection locked="0"/>
    </xf>
    <xf numFmtId="0" fontId="9" fillId="34" borderId="0" xfId="0" applyFont="1" applyFill="1" applyBorder="1" applyAlignment="1" applyProtection="1">
      <alignment horizontal="left" vertical="center"/>
      <protection hidden="1"/>
    </xf>
    <xf numFmtId="0" fontId="10" fillId="34" borderId="12" xfId="0" applyFont="1" applyFill="1" applyBorder="1" applyAlignment="1">
      <alignment horizontal="center"/>
    </xf>
    <xf numFmtId="0" fontId="11" fillId="34" borderId="13" xfId="0" applyFont="1" applyFill="1" applyBorder="1" applyAlignment="1">
      <alignment horizontal="center" vertical="center" wrapText="1"/>
    </xf>
    <xf numFmtId="0" fontId="11" fillId="34" borderId="14" xfId="0" applyFont="1" applyFill="1" applyBorder="1" applyAlignment="1">
      <alignment horizontal="center" vertical="center" wrapText="1"/>
    </xf>
    <xf numFmtId="0" fontId="11" fillId="34" borderId="0" xfId="0" applyFont="1" applyFill="1" applyBorder="1" applyAlignment="1">
      <alignment vertical="center" wrapText="1"/>
    </xf>
    <xf numFmtId="0" fontId="11" fillId="34" borderId="15" xfId="0" applyFont="1" applyFill="1" applyBorder="1" applyAlignment="1">
      <alignment horizontal="center" vertical="center" wrapText="1"/>
    </xf>
    <xf numFmtId="0" fontId="12" fillId="34" borderId="0" xfId="0" applyFont="1" applyFill="1" applyBorder="1" applyAlignment="1">
      <alignment vertical="center" wrapText="1"/>
    </xf>
    <xf numFmtId="0" fontId="13" fillId="34" borderId="0" xfId="0" applyFont="1" applyFill="1" applyAlignment="1">
      <alignment/>
    </xf>
    <xf numFmtId="0" fontId="7" fillId="34" borderId="16" xfId="0" applyFont="1" applyFill="1" applyBorder="1" applyAlignment="1">
      <alignment/>
    </xf>
    <xf numFmtId="0" fontId="7" fillId="34" borderId="0" xfId="0" applyFont="1" applyFill="1" applyBorder="1" applyAlignment="1">
      <alignment/>
    </xf>
    <xf numFmtId="0" fontId="7" fillId="34" borderId="13" xfId="0" applyFont="1" applyFill="1" applyBorder="1" applyAlignment="1">
      <alignment/>
    </xf>
    <xf numFmtId="0" fontId="0" fillId="34" borderId="13" xfId="0" applyFill="1" applyBorder="1" applyAlignment="1">
      <alignment/>
    </xf>
    <xf numFmtId="4" fontId="8" fillId="35" borderId="11" xfId="0" applyNumberFormat="1" applyFont="1" applyFill="1" applyBorder="1" applyAlignment="1" applyProtection="1">
      <alignment horizontal="center" vertical="center"/>
      <protection locked="0"/>
    </xf>
    <xf numFmtId="0" fontId="10" fillId="34" borderId="11" xfId="0" applyFont="1" applyFill="1" applyBorder="1" applyAlignment="1">
      <alignment/>
    </xf>
    <xf numFmtId="165" fontId="14" fillId="34" borderId="12" xfId="47" applyNumberFormat="1" applyFont="1" applyFill="1" applyBorder="1" applyAlignment="1">
      <alignment horizontal="left" vertical="center"/>
    </xf>
    <xf numFmtId="165" fontId="15" fillId="34" borderId="13" xfId="47" applyNumberFormat="1" applyFont="1" applyFill="1" applyBorder="1" applyAlignment="1">
      <alignment horizontal="left" vertical="center"/>
    </xf>
    <xf numFmtId="165" fontId="15" fillId="34" borderId="0" xfId="47" applyNumberFormat="1" applyFont="1" applyFill="1" applyBorder="1" applyAlignment="1">
      <alignment horizontal="left" vertical="center"/>
    </xf>
    <xf numFmtId="43" fontId="15" fillId="34" borderId="13" xfId="47" applyNumberFormat="1" applyFont="1" applyFill="1" applyBorder="1" applyAlignment="1">
      <alignment horizontal="left" vertical="center"/>
    </xf>
    <xf numFmtId="0" fontId="0" fillId="0" borderId="0" xfId="0" applyAlignment="1" applyProtection="1">
      <alignment/>
      <protection hidden="1"/>
    </xf>
    <xf numFmtId="165" fontId="5" fillId="34" borderId="0" xfId="47" applyNumberFormat="1" applyFont="1" applyFill="1" applyBorder="1" applyAlignment="1">
      <alignment horizontal="left" vertical="center"/>
    </xf>
    <xf numFmtId="165" fontId="5" fillId="34" borderId="17" xfId="47" applyNumberFormat="1" applyFont="1" applyFill="1" applyBorder="1" applyAlignment="1">
      <alignment horizontal="left" vertical="center"/>
    </xf>
    <xf numFmtId="167" fontId="8" fillId="35" borderId="11" xfId="51" applyNumberFormat="1" applyFont="1" applyFill="1" applyBorder="1" applyAlignment="1" applyProtection="1">
      <alignment horizontal="center" vertical="center"/>
      <protection locked="0"/>
    </xf>
    <xf numFmtId="164" fontId="7" fillId="34" borderId="0" xfId="0" applyNumberFormat="1" applyFont="1" applyFill="1" applyBorder="1" applyAlignment="1" applyProtection="1" quotePrefix="1">
      <alignment horizontal="right" vertical="center"/>
      <protection hidden="1"/>
    </xf>
    <xf numFmtId="165" fontId="15" fillId="34" borderId="18" xfId="47" applyNumberFormat="1" applyFont="1" applyFill="1" applyBorder="1" applyAlignment="1">
      <alignment horizontal="left" vertical="center"/>
    </xf>
    <xf numFmtId="165" fontId="5" fillId="34" borderId="19" xfId="47" applyNumberFormat="1" applyFont="1" applyFill="1" applyBorder="1" applyAlignment="1">
      <alignment horizontal="left" vertical="center"/>
    </xf>
    <xf numFmtId="165" fontId="5" fillId="34" borderId="18" xfId="47" applyNumberFormat="1" applyFont="1" applyFill="1" applyBorder="1" applyAlignment="1">
      <alignment horizontal="left" vertical="center"/>
    </xf>
    <xf numFmtId="165" fontId="15" fillId="34" borderId="20" xfId="47" applyNumberFormat="1" applyFont="1" applyFill="1" applyBorder="1" applyAlignment="1">
      <alignment horizontal="left" vertical="center"/>
    </xf>
    <xf numFmtId="164" fontId="7" fillId="34" borderId="0" xfId="0" applyNumberFormat="1" applyFont="1" applyFill="1" applyBorder="1" applyAlignment="1" applyProtection="1" quotePrefix="1">
      <alignment horizontal="right" vertical="top"/>
      <protection hidden="1"/>
    </xf>
    <xf numFmtId="167" fontId="8" fillId="35" borderId="11" xfId="47" applyNumberFormat="1" applyFont="1" applyFill="1" applyBorder="1" applyAlignment="1" applyProtection="1">
      <alignment horizontal="center" vertical="center"/>
      <protection locked="0"/>
    </xf>
    <xf numFmtId="43" fontId="8" fillId="34" borderId="11" xfId="47" applyFont="1" applyFill="1" applyBorder="1" applyAlignment="1" applyProtection="1">
      <alignment horizontal="left" vertical="center" wrapText="1"/>
      <protection hidden="1"/>
    </xf>
    <xf numFmtId="4" fontId="8" fillId="34" borderId="11" xfId="0" applyNumberFormat="1" applyFont="1" applyFill="1" applyBorder="1" applyAlignment="1" applyProtection="1">
      <alignment horizontal="center" vertical="center"/>
      <protection hidden="1"/>
    </xf>
    <xf numFmtId="164" fontId="7" fillId="34" borderId="0" xfId="0" applyNumberFormat="1" applyFont="1" applyFill="1" applyBorder="1" applyAlignment="1" applyProtection="1">
      <alignment horizontal="right" vertical="center"/>
      <protection hidden="1"/>
    </xf>
    <xf numFmtId="0" fontId="8" fillId="34" borderId="0" xfId="0" applyFont="1" applyFill="1" applyBorder="1" applyAlignment="1" applyProtection="1">
      <alignment horizontal="left" vertical="center"/>
      <protection hidden="1"/>
    </xf>
    <xf numFmtId="0" fontId="0" fillId="34" borderId="0" xfId="0" applyFill="1" applyBorder="1" applyAlignment="1" applyProtection="1">
      <alignment horizontal="center" vertical="center"/>
      <protection hidden="1"/>
    </xf>
    <xf numFmtId="0" fontId="12" fillId="0" borderId="11" xfId="0" applyFont="1" applyBorder="1" applyAlignment="1">
      <alignment wrapText="1"/>
    </xf>
    <xf numFmtId="0" fontId="0" fillId="0" borderId="11" xfId="0" applyBorder="1" applyAlignment="1">
      <alignment/>
    </xf>
    <xf numFmtId="0" fontId="12" fillId="0" borderId="0" xfId="0" applyFont="1" applyBorder="1" applyAlignment="1">
      <alignment vertical="center" wrapText="1"/>
    </xf>
    <xf numFmtId="43" fontId="16" fillId="34" borderId="11" xfId="47" applyFont="1" applyFill="1" applyBorder="1" applyAlignment="1" applyProtection="1">
      <alignment horizontal="left" vertical="center" wrapText="1"/>
      <protection hidden="1"/>
    </xf>
    <xf numFmtId="3" fontId="16" fillId="34" borderId="11" xfId="0" applyNumberFormat="1" applyFont="1" applyFill="1" applyBorder="1" applyAlignment="1" applyProtection="1">
      <alignment horizontal="center" vertical="center"/>
      <protection hidden="1"/>
    </xf>
    <xf numFmtId="2" fontId="7" fillId="0" borderId="11" xfId="0" applyNumberFormat="1" applyFont="1" applyBorder="1" applyAlignment="1">
      <alignment/>
    </xf>
    <xf numFmtId="0" fontId="0" fillId="0" borderId="0" xfId="0" applyFont="1" applyAlignment="1">
      <alignment/>
    </xf>
    <xf numFmtId="43" fontId="16" fillId="34" borderId="0" xfId="47" applyFont="1" applyFill="1" applyBorder="1" applyAlignment="1" applyProtection="1">
      <alignment horizontal="left" vertical="center" wrapText="1"/>
      <protection hidden="1"/>
    </xf>
    <xf numFmtId="3" fontId="16" fillId="34" borderId="0" xfId="0" applyNumberFormat="1" applyFont="1" applyFill="1" applyBorder="1" applyAlignment="1" applyProtection="1">
      <alignment horizontal="center" vertical="center"/>
      <protection hidden="1"/>
    </xf>
    <xf numFmtId="0" fontId="7" fillId="0" borderId="11" xfId="0" applyFont="1" applyBorder="1" applyAlignment="1">
      <alignment/>
    </xf>
    <xf numFmtId="0" fontId="0" fillId="0" borderId="0" xfId="0" applyBorder="1" applyAlignment="1">
      <alignment/>
    </xf>
    <xf numFmtId="0" fontId="19" fillId="34" borderId="0" xfId="0" applyFont="1" applyFill="1" applyBorder="1" applyAlignment="1" applyProtection="1">
      <alignment horizontal="left" vertical="center"/>
      <protection hidden="1"/>
    </xf>
    <xf numFmtId="43" fontId="8" fillId="34" borderId="11" xfId="47" applyFont="1" applyFill="1" applyBorder="1" applyAlignment="1" applyProtection="1">
      <alignment horizontal="left" vertical="center"/>
      <protection hidden="1"/>
    </xf>
    <xf numFmtId="0" fontId="0" fillId="34" borderId="0" xfId="0" applyFill="1" applyBorder="1" applyAlignment="1" applyProtection="1">
      <alignment horizontal="left" vertical="center"/>
      <protection hidden="1"/>
    </xf>
    <xf numFmtId="0" fontId="17" fillId="34" borderId="0" xfId="47" applyNumberFormat="1" applyFont="1" applyFill="1" applyBorder="1" applyAlignment="1" applyProtection="1">
      <alignment horizontal="justify" vertical="justify" wrapText="1"/>
      <protection hidden="1"/>
    </xf>
    <xf numFmtId="0" fontId="6" fillId="0" borderId="14" xfId="0" applyFont="1" applyBorder="1" applyAlignment="1">
      <alignment horizontal="center" vertical="center"/>
    </xf>
    <xf numFmtId="0" fontId="6" fillId="0" borderId="13" xfId="0" applyFont="1" applyBorder="1" applyAlignment="1">
      <alignment horizontal="center" vertical="center"/>
    </xf>
    <xf numFmtId="0" fontId="7" fillId="34" borderId="21" xfId="0" applyNumberFormat="1" applyFont="1" applyFill="1" applyBorder="1" applyAlignment="1" applyProtection="1" quotePrefix="1">
      <alignment horizontal="center" vertical="center"/>
      <protection hidden="1"/>
    </xf>
    <xf numFmtId="0" fontId="8" fillId="34" borderId="22" xfId="47" applyNumberFormat="1" applyFont="1" applyFill="1" applyBorder="1" applyAlignment="1" applyProtection="1">
      <alignment horizontal="justify" vertical="center" wrapText="1"/>
      <protection hidden="1"/>
    </xf>
    <xf numFmtId="0" fontId="8" fillId="34" borderId="23" xfId="47" applyNumberFormat="1" applyFont="1" applyFill="1" applyBorder="1" applyAlignment="1" applyProtection="1">
      <alignment horizontal="justify" vertical="center" wrapText="1"/>
      <protection hidden="1"/>
    </xf>
    <xf numFmtId="0" fontId="6" fillId="0" borderId="24" xfId="0" applyFont="1" applyBorder="1" applyAlignment="1">
      <alignment horizontal="center" vertical="center"/>
    </xf>
    <xf numFmtId="0" fontId="6" fillId="0" borderId="16" xfId="0" applyFont="1" applyBorder="1" applyAlignment="1">
      <alignment horizontal="center" vertical="center"/>
    </xf>
    <xf numFmtId="0" fontId="6" fillId="0" borderId="15" xfId="0" applyFont="1" applyBorder="1" applyAlignment="1">
      <alignment horizontal="center" vertical="center"/>
    </xf>
    <xf numFmtId="164" fontId="3" fillId="34" borderId="0" xfId="0" applyNumberFormat="1" applyFont="1" applyFill="1" applyBorder="1" applyAlignment="1" applyProtection="1">
      <alignment horizontal="center" vertical="top" wrapText="1"/>
      <protection hidden="1"/>
    </xf>
    <xf numFmtId="164" fontId="4" fillId="34" borderId="0" xfId="0" applyNumberFormat="1" applyFont="1" applyFill="1" applyBorder="1" applyAlignment="1" applyProtection="1">
      <alignment horizontal="center" vertical="top" wrapText="1"/>
      <protection hidden="1"/>
    </xf>
    <xf numFmtId="164" fontId="4" fillId="34" borderId="25" xfId="0" applyNumberFormat="1" applyFont="1" applyFill="1" applyBorder="1" applyAlignment="1" applyProtection="1">
      <alignment horizontal="center" vertical="top" wrapText="1"/>
      <protection hidden="1"/>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dInputBox" xfId="40"/>
    <cellStyle name="cadLabel" xfId="41"/>
    <cellStyle name="cadNonError" xfId="42"/>
    <cellStyle name="cadNumbers" xfId="43"/>
    <cellStyle name="cadTotal" xfId="44"/>
    <cellStyle name="Calculation" xfId="45"/>
    <cellStyle name="Check Cell" xfId="46"/>
    <cellStyle name="Comma" xfId="47"/>
    <cellStyle name="Comma [0]" xfId="48"/>
    <cellStyle name="Currency" xfId="49"/>
    <cellStyle name="Currency [0]" xfId="50"/>
    <cellStyle name="Euro" xfId="51"/>
    <cellStyle name="Explanatory Text" xfId="52"/>
    <cellStyle name="Good" xfId="53"/>
    <cellStyle name="H1" xfId="54"/>
    <cellStyle name="H2" xfId="55"/>
    <cellStyle name="H3" xfId="56"/>
    <cellStyle name="H4" xfId="57"/>
    <cellStyle name="H5" xfId="58"/>
    <cellStyle name="Heading 1" xfId="59"/>
    <cellStyle name="Heading 2" xfId="60"/>
    <cellStyle name="Heading 3" xfId="61"/>
    <cellStyle name="Heading 4" xfId="62"/>
    <cellStyle name="Input" xfId="63"/>
    <cellStyle name="Linked Cell" xfId="64"/>
    <cellStyle name="Message" xfId="65"/>
    <cellStyle name="Neutral" xfId="66"/>
    <cellStyle name="Note" xfId="67"/>
    <cellStyle name="Output" xfId="68"/>
    <cellStyle name="Percent" xfId="69"/>
    <cellStyle name="Title" xfId="70"/>
    <cellStyle name="Total" xfId="71"/>
    <cellStyle name="Warning Text"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1495425</xdr:colOff>
      <xdr:row>1</xdr:row>
      <xdr:rowOff>38100</xdr:rowOff>
    </xdr:from>
    <xdr:to>
      <xdr:col>2</xdr:col>
      <xdr:colOff>1009650</xdr:colOff>
      <xdr:row>7</xdr:row>
      <xdr:rowOff>76200</xdr:rowOff>
    </xdr:to>
    <xdr:pic>
      <xdr:nvPicPr>
        <xdr:cNvPr id="1" name="Picture 2" descr="http://careersinfinance.mfsa.com.mt/Files/mfsalogo.jpg"/>
        <xdr:cNvPicPr preferRelativeResize="1">
          <a:picLocks noChangeAspect="1"/>
        </xdr:cNvPicPr>
      </xdr:nvPicPr>
      <xdr:blipFill>
        <a:blip r:embed="rId1"/>
        <a:stretch>
          <a:fillRect/>
        </a:stretch>
      </xdr:blipFill>
      <xdr:spPr>
        <a:xfrm>
          <a:off x="1762125" y="95250"/>
          <a:ext cx="2628900" cy="1057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A71"/>
  <sheetViews>
    <sheetView tabSelected="1" zoomScalePageLayoutView="0" workbookViewId="0" topLeftCell="A10">
      <selection activeCell="C24" sqref="C24"/>
    </sheetView>
  </sheetViews>
  <sheetFormatPr defaultColWidth="0" defaultRowHeight="12.75" customHeight="1" zeroHeight="1"/>
  <cols>
    <col min="1" max="1" width="4.00390625" style="1" customWidth="1"/>
    <col min="2" max="2" width="46.7109375" style="1" customWidth="1"/>
    <col min="3" max="3" width="36.7109375" style="1" customWidth="1"/>
    <col min="4" max="4" width="4.7109375" style="1" customWidth="1"/>
    <col min="5" max="5" width="11.28125" style="0" hidden="1" customWidth="1"/>
    <col min="6" max="8" width="9.140625" style="0" hidden="1" customWidth="1"/>
    <col min="9" max="9" width="19.00390625" style="0" hidden="1" customWidth="1"/>
    <col min="10" max="10" width="11.421875" style="0" hidden="1" customWidth="1"/>
    <col min="11" max="11" width="11.28125" style="0" hidden="1" customWidth="1"/>
    <col min="12" max="13" width="11.57421875" style="0" hidden="1" customWidth="1"/>
    <col min="14" max="14" width="12.8515625" style="0" hidden="1" customWidth="1"/>
    <col min="15" max="15" width="12.421875" style="0" hidden="1" customWidth="1"/>
    <col min="16" max="16" width="1.7109375" style="0" hidden="1" customWidth="1"/>
    <col min="17" max="17" width="0.5625" style="3" hidden="1" customWidth="1"/>
    <col min="18" max="18" width="1.8515625" style="0" hidden="1" customWidth="1"/>
    <col min="19" max="21" width="15.140625" style="0" hidden="1" customWidth="1"/>
    <col min="22" max="24" width="14.140625" style="0" hidden="1" customWidth="1"/>
    <col min="25" max="25" width="6.00390625" style="0" hidden="1" customWidth="1"/>
    <col min="26" max="26" width="10.28125" style="58" hidden="1" customWidth="1"/>
    <col min="27" max="27" width="14.28125" style="58" hidden="1" customWidth="1"/>
    <col min="28" max="16384" width="9.140625" style="0" hidden="1" customWidth="1"/>
  </cols>
  <sheetData>
    <row r="1" spans="5:27" ht="4.5" customHeight="1">
      <c r="E1" s="2"/>
      <c r="F1" s="2"/>
      <c r="G1" s="2"/>
      <c r="H1" s="2"/>
      <c r="I1" s="2"/>
      <c r="Z1"/>
      <c r="AA1"/>
    </row>
    <row r="2" spans="5:27" ht="12.75">
      <c r="E2" s="2"/>
      <c r="F2" s="2"/>
      <c r="G2" s="2"/>
      <c r="H2" s="2"/>
      <c r="I2" s="2"/>
      <c r="Z2"/>
      <c r="AA2"/>
    </row>
    <row r="3" spans="5:27" ht="12.75">
      <c r="E3" s="2"/>
      <c r="F3" s="2"/>
      <c r="G3" s="2"/>
      <c r="H3" s="2"/>
      <c r="I3" s="2"/>
      <c r="Z3"/>
      <c r="AA3"/>
    </row>
    <row r="4" spans="5:27" ht="12.75">
      <c r="E4" s="2"/>
      <c r="F4" s="2"/>
      <c r="G4" s="2"/>
      <c r="H4" s="2"/>
      <c r="I4" s="2"/>
      <c r="Z4"/>
      <c r="AA4"/>
    </row>
    <row r="5" spans="5:27" ht="12.75">
      <c r="E5" s="2"/>
      <c r="F5" s="2"/>
      <c r="G5" s="2"/>
      <c r="H5" s="2"/>
      <c r="I5" s="2"/>
      <c r="Z5"/>
      <c r="AA5"/>
    </row>
    <row r="6" spans="2:27" ht="16.5">
      <c r="B6" s="4"/>
      <c r="E6" s="2"/>
      <c r="F6" s="2"/>
      <c r="G6" s="2"/>
      <c r="H6" s="2"/>
      <c r="I6" s="2"/>
      <c r="Z6"/>
      <c r="AA6"/>
    </row>
    <row r="7" spans="5:27" ht="12.75">
      <c r="E7" s="2"/>
      <c r="F7" s="2"/>
      <c r="G7" s="2"/>
      <c r="H7" s="2"/>
      <c r="I7" s="2"/>
      <c r="Z7"/>
      <c r="AA7"/>
    </row>
    <row r="8" spans="5:27" ht="6.75" customHeight="1">
      <c r="E8" s="2"/>
      <c r="F8" s="2"/>
      <c r="G8" s="2"/>
      <c r="H8" s="2"/>
      <c r="I8" s="2"/>
      <c r="Z8"/>
      <c r="AA8"/>
    </row>
    <row r="9" spans="1:27" ht="39.75" customHeight="1">
      <c r="A9" s="71" t="s">
        <v>0</v>
      </c>
      <c r="B9" s="71"/>
      <c r="C9" s="71"/>
      <c r="D9" s="71"/>
      <c r="E9" s="5"/>
      <c r="F9" s="5"/>
      <c r="G9" s="5"/>
      <c r="H9" s="5"/>
      <c r="I9" s="5"/>
      <c r="Z9"/>
      <c r="AA9"/>
    </row>
    <row r="10" spans="1:27" ht="20.25">
      <c r="A10" s="6"/>
      <c r="B10" s="71" t="s">
        <v>1</v>
      </c>
      <c r="C10" s="71"/>
      <c r="D10" s="6"/>
      <c r="E10" s="5"/>
      <c r="F10" s="5"/>
      <c r="G10" s="5"/>
      <c r="H10" s="5"/>
      <c r="I10" s="5"/>
      <c r="Z10"/>
      <c r="AA10"/>
    </row>
    <row r="11" spans="1:27" ht="20.25">
      <c r="A11" s="6"/>
      <c r="D11" s="6"/>
      <c r="E11" s="5"/>
      <c r="F11" s="5"/>
      <c r="G11" s="5"/>
      <c r="H11" s="5"/>
      <c r="I11" s="5"/>
      <c r="Z11"/>
      <c r="AA11"/>
    </row>
    <row r="12" spans="2:27" ht="18.75">
      <c r="B12" s="72" t="s">
        <v>2</v>
      </c>
      <c r="C12" s="72"/>
      <c r="E12" s="2"/>
      <c r="F12" s="2"/>
      <c r="G12" s="2"/>
      <c r="H12" s="2"/>
      <c r="I12" s="2"/>
      <c r="Z12"/>
      <c r="AA12"/>
    </row>
    <row r="13" spans="1:27" ht="20.25" customHeight="1" thickBot="1">
      <c r="A13" s="5"/>
      <c r="B13" s="73" t="s">
        <v>3</v>
      </c>
      <c r="C13" s="73"/>
      <c r="D13" s="5"/>
      <c r="E13" s="5"/>
      <c r="F13" s="5"/>
      <c r="G13" s="5"/>
      <c r="H13" s="5"/>
      <c r="I13" s="5"/>
      <c r="Z13"/>
      <c r="AA13"/>
    </row>
    <row r="14" spans="1:27" ht="10.5" customHeight="1">
      <c r="A14" s="5"/>
      <c r="B14" s="7"/>
      <c r="C14" s="7"/>
      <c r="D14" s="5"/>
      <c r="E14" s="5"/>
      <c r="F14" s="5"/>
      <c r="G14" s="5"/>
      <c r="H14" s="5"/>
      <c r="I14" s="5"/>
      <c r="J14" s="8"/>
      <c r="K14" s="68" t="s">
        <v>4</v>
      </c>
      <c r="L14" s="68" t="s">
        <v>5</v>
      </c>
      <c r="M14" s="68" t="s">
        <v>6</v>
      </c>
      <c r="N14" s="68" t="s">
        <v>7</v>
      </c>
      <c r="O14" s="9"/>
      <c r="P14" s="10"/>
      <c r="Q14" s="10"/>
      <c r="R14" s="10"/>
      <c r="S14" s="63" t="s">
        <v>5</v>
      </c>
      <c r="T14" s="63" t="s">
        <v>6</v>
      </c>
      <c r="U14" s="63" t="s">
        <v>7</v>
      </c>
      <c r="V14" s="63" t="s">
        <v>5</v>
      </c>
      <c r="W14" s="63" t="s">
        <v>6</v>
      </c>
      <c r="X14" s="63" t="s">
        <v>7</v>
      </c>
      <c r="Y14" s="3"/>
      <c r="Z14"/>
      <c r="AA14"/>
    </row>
    <row r="15" spans="5:27" ht="7.5" customHeight="1">
      <c r="E15" s="2"/>
      <c r="F15" s="2"/>
      <c r="G15" s="2"/>
      <c r="H15" s="2"/>
      <c r="I15" s="2"/>
      <c r="J15" s="8"/>
      <c r="K15" s="69"/>
      <c r="L15" s="69"/>
      <c r="M15" s="69"/>
      <c r="N15" s="69"/>
      <c r="O15" s="9"/>
      <c r="P15" s="10"/>
      <c r="Q15" s="10"/>
      <c r="R15" s="10"/>
      <c r="S15" s="64"/>
      <c r="T15" s="64"/>
      <c r="U15" s="64"/>
      <c r="V15" s="64"/>
      <c r="W15" s="64"/>
      <c r="X15" s="64"/>
      <c r="Y15" s="3"/>
      <c r="Z15"/>
      <c r="AA15"/>
    </row>
    <row r="16" spans="5:27" ht="8.25" customHeight="1" thickBot="1">
      <c r="E16" s="2"/>
      <c r="F16" s="2"/>
      <c r="G16" s="2"/>
      <c r="H16" s="2"/>
      <c r="I16" s="2"/>
      <c r="J16" s="8"/>
      <c r="K16" s="70"/>
      <c r="L16" s="70"/>
      <c r="M16" s="70"/>
      <c r="N16" s="70"/>
      <c r="O16" s="9"/>
      <c r="P16" s="10"/>
      <c r="Q16" s="10"/>
      <c r="R16" s="10"/>
      <c r="S16" s="64"/>
      <c r="T16" s="64"/>
      <c r="U16" s="64"/>
      <c r="V16" s="64"/>
      <c r="W16" s="64"/>
      <c r="X16" s="64"/>
      <c r="Y16" s="3"/>
      <c r="Z16"/>
      <c r="AA16"/>
    </row>
    <row r="17" spans="1:27" s="2" customFormat="1" ht="45">
      <c r="A17" s="11" t="s">
        <v>8</v>
      </c>
      <c r="B17" s="12" t="s">
        <v>9</v>
      </c>
      <c r="C17" s="13" t="s">
        <v>27</v>
      </c>
      <c r="D17" s="14" t="s">
        <v>10</v>
      </c>
      <c r="J17" s="15" t="s">
        <v>11</v>
      </c>
      <c r="K17" s="16" t="s">
        <v>12</v>
      </c>
      <c r="L17" s="16" t="s">
        <v>13</v>
      </c>
      <c r="M17" s="16" t="s">
        <v>14</v>
      </c>
      <c r="N17" s="16" t="s">
        <v>15</v>
      </c>
      <c r="O17" s="17" t="s">
        <v>16</v>
      </c>
      <c r="P17" s="18"/>
      <c r="Q17" s="18"/>
      <c r="R17" s="18"/>
      <c r="S17" s="19" t="s">
        <v>17</v>
      </c>
      <c r="T17" s="19" t="s">
        <v>18</v>
      </c>
      <c r="U17" s="19" t="s">
        <v>19</v>
      </c>
      <c r="V17" s="19" t="s">
        <v>20</v>
      </c>
      <c r="W17" s="19" t="s">
        <v>21</v>
      </c>
      <c r="X17" s="19" t="s">
        <v>22</v>
      </c>
      <c r="Y17" s="20"/>
      <c r="Z17" s="17" t="s">
        <v>23</v>
      </c>
      <c r="AA17" s="17" t="s">
        <v>24</v>
      </c>
    </row>
    <row r="18" spans="1:27" s="2" customFormat="1" ht="15">
      <c r="A18" s="1"/>
      <c r="B18" s="1"/>
      <c r="C18" s="1"/>
      <c r="D18" s="1"/>
      <c r="J18" s="21"/>
      <c r="K18" s="22"/>
      <c r="L18" s="22"/>
      <c r="M18" s="22"/>
      <c r="N18" s="22"/>
      <c r="O18" s="22"/>
      <c r="P18" s="23"/>
      <c r="Q18" s="23"/>
      <c r="R18" s="23"/>
      <c r="S18" s="22"/>
      <c r="T18" s="22"/>
      <c r="U18" s="22"/>
      <c r="V18" s="22"/>
      <c r="W18" s="24"/>
      <c r="X18" s="24"/>
      <c r="Y18" s="23"/>
      <c r="Z18" s="25"/>
      <c r="AA18" s="25"/>
    </row>
    <row r="19" spans="1:27" s="2" customFormat="1" ht="47.25">
      <c r="A19" s="11" t="s">
        <v>25</v>
      </c>
      <c r="B19" s="12" t="s">
        <v>26</v>
      </c>
      <c r="C19" s="26">
        <f>0</f>
        <v>0</v>
      </c>
      <c r="D19" s="1"/>
      <c r="I19" s="27" t="s">
        <v>27</v>
      </c>
      <c r="J19" s="28">
        <f>SUM(K19:O19)</f>
        <v>2000</v>
      </c>
      <c r="K19" s="29">
        <v>2000</v>
      </c>
      <c r="L19" s="29">
        <f>SUM((ROUNDUP(S19,0)+ROUNDUP(V19,0))*350)</f>
        <v>0</v>
      </c>
      <c r="M19" s="29"/>
      <c r="N19" s="29"/>
      <c r="O19" s="29"/>
      <c r="P19" s="30"/>
      <c r="Q19" s="30"/>
      <c r="R19" s="30"/>
      <c r="S19" s="31">
        <f>IF(C28="",0,IF(AND(C28&gt;50000,C28&lt;=1000000),((C28-50000)/50000),0))</f>
        <v>0</v>
      </c>
      <c r="T19" s="29"/>
      <c r="U19" s="29"/>
      <c r="V19" s="29">
        <f>IF(C28="",0,IF(AND(C28&gt;50000,C28&gt;1000000),((1000000-50000)/50000),0))</f>
        <v>0</v>
      </c>
      <c r="W19" s="29"/>
      <c r="X19" s="29"/>
      <c r="Y19" s="23"/>
      <c r="Z19" s="29">
        <f>IF(C17="Category 1 a",1,0)</f>
        <v>1</v>
      </c>
      <c r="AA19" s="29">
        <f aca="true" t="shared" si="0" ref="AA19:AA24">IF(Z19=1,J19,0)</f>
        <v>2000</v>
      </c>
    </row>
    <row r="20" spans="1:27" s="2" customFormat="1" ht="15">
      <c r="A20" s="32"/>
      <c r="B20" s="1"/>
      <c r="C20" s="1"/>
      <c r="D20" s="1"/>
      <c r="I20" s="27" t="s">
        <v>28</v>
      </c>
      <c r="J20" s="28">
        <f>SUM(K20:O20)</f>
        <v>2750</v>
      </c>
      <c r="K20" s="29">
        <v>2750</v>
      </c>
      <c r="L20" s="29">
        <f>ROUNDUP(S20,0)*350</f>
        <v>0</v>
      </c>
      <c r="M20" s="29"/>
      <c r="N20" s="29"/>
      <c r="O20" s="29">
        <f>ROUNDUP(V20,0)*350</f>
        <v>0</v>
      </c>
      <c r="P20" s="30"/>
      <c r="Q20" s="33"/>
      <c r="R20" s="33"/>
      <c r="S20" s="29">
        <f>IF(C28="",0,IF(AND(C28&gt;50000,C28&lt;=1000000),((C28-50000)/50000),0))</f>
        <v>0</v>
      </c>
      <c r="T20" s="29"/>
      <c r="U20" s="29"/>
      <c r="V20" s="29">
        <f>IF(C28="",0,IF(AND(C28&gt;50000,C28&gt;1000000),((1000000-50000)/50000),0))</f>
        <v>0</v>
      </c>
      <c r="W20" s="29"/>
      <c r="X20" s="29"/>
      <c r="Y20" s="3"/>
      <c r="Z20" s="29">
        <f>IF(C17="Category 1 b",1,0)</f>
        <v>0</v>
      </c>
      <c r="AA20" s="29">
        <f t="shared" si="0"/>
        <v>0</v>
      </c>
    </row>
    <row r="21" spans="1:27" s="2" customFormat="1" ht="67.5" customHeight="1">
      <c r="A21" s="65" t="s">
        <v>29</v>
      </c>
      <c r="B21" s="66" t="s">
        <v>30</v>
      </c>
      <c r="C21" s="1"/>
      <c r="D21" s="1"/>
      <c r="I21" s="27" t="s">
        <v>31</v>
      </c>
      <c r="J21" s="28">
        <f>SUM(K21:O21)</f>
        <v>4500</v>
      </c>
      <c r="K21" s="29">
        <v>4500</v>
      </c>
      <c r="L21" s="29">
        <f>ROUNDUP(T21,0)*400</f>
        <v>0</v>
      </c>
      <c r="M21" s="29"/>
      <c r="N21" s="29"/>
      <c r="O21" s="29">
        <f>ROUNDUP(W21,0)*400</f>
        <v>0</v>
      </c>
      <c r="P21" s="30"/>
      <c r="Q21" s="33"/>
      <c r="R21" s="33"/>
      <c r="S21" s="34"/>
      <c r="T21" s="29">
        <f>IF(C28="",0,IF(AND(C28&gt;250000,C28&lt;=5000000),((C28-250000)/250000),0))</f>
        <v>0</v>
      </c>
      <c r="U21" s="29"/>
      <c r="V21" s="25"/>
      <c r="W21" s="29">
        <f>IF(C28="",0,IF(AND(C28&gt;250000,C28&gt;5000000),((5000000-250000)/250000),0))</f>
        <v>0</v>
      </c>
      <c r="X21" s="29"/>
      <c r="Y21" s="3"/>
      <c r="Z21" s="29">
        <f>IF(C17="Category 2",1,0)</f>
        <v>0</v>
      </c>
      <c r="AA21" s="29">
        <f t="shared" si="0"/>
        <v>0</v>
      </c>
    </row>
    <row r="22" spans="1:27" s="2" customFormat="1" ht="22.5" customHeight="1">
      <c r="A22" s="65"/>
      <c r="B22" s="67"/>
      <c r="C22" s="35">
        <f>0</f>
        <v>0</v>
      </c>
      <c r="D22" s="1"/>
      <c r="I22" s="27" t="s">
        <v>32</v>
      </c>
      <c r="J22" s="28">
        <f>SUM(K22:O22)</f>
        <v>6000</v>
      </c>
      <c r="K22" s="29">
        <v>6000</v>
      </c>
      <c r="L22" s="29">
        <f>ROUNDUP(U22,0)*400</f>
        <v>0</v>
      </c>
      <c r="M22" s="29"/>
      <c r="N22" s="29"/>
      <c r="O22" s="29">
        <f>ROUNDUP(X22,0)*400</f>
        <v>0</v>
      </c>
      <c r="P22" s="30"/>
      <c r="Q22" s="33"/>
      <c r="R22" s="33"/>
      <c r="S22" s="25"/>
      <c r="T22" s="29"/>
      <c r="U22" s="29">
        <f>IF(C28="",0,IF(AND(C28&gt;250000,C28&lt;=50000000),((C28-250000)/250000),0))</f>
        <v>0</v>
      </c>
      <c r="V22" s="25"/>
      <c r="W22" s="29"/>
      <c r="X22" s="29">
        <f>IF(C28="",0,IF(AND(C28&gt;250000,C28&gt;50000000),((50000000-250000)/250000),0))</f>
        <v>0</v>
      </c>
      <c r="Y22" s="3"/>
      <c r="Z22" s="29">
        <f>IF(C17="Category 3",1,0)</f>
        <v>0</v>
      </c>
      <c r="AA22" s="29">
        <f t="shared" si="0"/>
        <v>0</v>
      </c>
    </row>
    <row r="23" spans="1:27" s="2" customFormat="1" ht="26.25" customHeight="1">
      <c r="A23" s="1"/>
      <c r="B23" s="1"/>
      <c r="C23" s="1"/>
      <c r="D23" s="1"/>
      <c r="I23" s="27" t="s">
        <v>33</v>
      </c>
      <c r="J23" s="28">
        <f>K23</f>
        <v>15000</v>
      </c>
      <c r="K23" s="29">
        <v>15000</v>
      </c>
      <c r="L23" s="29">
        <v>0</v>
      </c>
      <c r="M23" s="29"/>
      <c r="N23" s="29"/>
      <c r="O23" s="29">
        <v>0</v>
      </c>
      <c r="P23" s="30"/>
      <c r="Q23" s="33"/>
      <c r="R23" s="33"/>
      <c r="S23" s="29"/>
      <c r="T23" s="29"/>
      <c r="U23" s="29"/>
      <c r="V23" s="29"/>
      <c r="W23" s="29"/>
      <c r="X23" s="29"/>
      <c r="Y23" s="3"/>
      <c r="Z23" s="29">
        <f>IF(C17="Category 4a",1,0)</f>
        <v>0</v>
      </c>
      <c r="AA23" s="29">
        <f t="shared" si="0"/>
        <v>0</v>
      </c>
    </row>
    <row r="24" spans="1:27" s="2" customFormat="1" ht="24.75" customHeight="1" thickBot="1">
      <c r="A24" s="36" t="s">
        <v>34</v>
      </c>
      <c r="B24" s="12" t="s">
        <v>35</v>
      </c>
      <c r="C24" s="13" t="s">
        <v>55</v>
      </c>
      <c r="D24" s="1"/>
      <c r="I24" s="27" t="s">
        <v>36</v>
      </c>
      <c r="J24" s="28">
        <f>K24</f>
        <v>5000</v>
      </c>
      <c r="K24" s="37">
        <v>5000</v>
      </c>
      <c r="L24" s="37">
        <v>0</v>
      </c>
      <c r="M24" s="37"/>
      <c r="N24" s="37"/>
      <c r="O24" s="37">
        <v>0</v>
      </c>
      <c r="P24" s="30"/>
      <c r="Q24" s="33"/>
      <c r="R24" s="33"/>
      <c r="S24" s="38"/>
      <c r="T24" s="38"/>
      <c r="U24" s="38"/>
      <c r="V24" s="39"/>
      <c r="W24" s="39"/>
      <c r="X24" s="39"/>
      <c r="Y24" s="3"/>
      <c r="Z24" s="29">
        <f>IF(C17="Category 4b",1,0)</f>
        <v>0</v>
      </c>
      <c r="AA24" s="29">
        <f t="shared" si="0"/>
        <v>0</v>
      </c>
    </row>
    <row r="25" spans="1:27" s="2" customFormat="1" ht="15.75" thickBot="1">
      <c r="A25" s="1"/>
      <c r="B25" s="1"/>
      <c r="C25" s="1"/>
      <c r="D25" s="1"/>
      <c r="Q25" s="3"/>
      <c r="Z25" s="20"/>
      <c r="AA25" s="40">
        <f>IF(C28="","",SUM(AA19:AA24))</f>
      </c>
    </row>
    <row r="26" spans="1:27" s="2" customFormat="1" ht="32.25" thickTop="1">
      <c r="A26" s="41" t="s">
        <v>37</v>
      </c>
      <c r="B26" s="12" t="s">
        <v>38</v>
      </c>
      <c r="C26" s="42">
        <v>0</v>
      </c>
      <c r="D26" s="1"/>
      <c r="Q26" s="3"/>
      <c r="Z26" s="20"/>
      <c r="AA26" s="20"/>
    </row>
    <row r="27" spans="1:27" s="2" customFormat="1" ht="12.75">
      <c r="A27" s="32"/>
      <c r="B27" s="32"/>
      <c r="C27" s="32"/>
      <c r="D27" s="1"/>
      <c r="Q27" s="3"/>
      <c r="Z27" s="20"/>
      <c r="AA27" s="20"/>
    </row>
    <row r="28" spans="1:27" s="2" customFormat="1" ht="15.75">
      <c r="A28" s="41" t="s">
        <v>39</v>
      </c>
      <c r="B28" s="43" t="s">
        <v>40</v>
      </c>
      <c r="C28" s="44">
        <f>J31</f>
      </c>
      <c r="D28" s="1"/>
      <c r="Q28" s="3"/>
      <c r="Z28" s="20"/>
      <c r="AA28" s="20"/>
    </row>
    <row r="29" spans="1:27" ht="15.75">
      <c r="A29" s="45"/>
      <c r="B29" s="46"/>
      <c r="C29" s="47"/>
      <c r="E29" s="2"/>
      <c r="F29" s="2"/>
      <c r="G29" s="2"/>
      <c r="H29" s="2"/>
      <c r="I29" s="48" t="s">
        <v>41</v>
      </c>
      <c r="J29" s="49">
        <f>IF(OR(C22&lt;0,(C19-C22)&lt;0),0,1)</f>
        <v>1</v>
      </c>
      <c r="Z29" s="50"/>
      <c r="AA29" s="50"/>
    </row>
    <row r="30" spans="1:27" ht="23.25">
      <c r="A30" s="41" t="s">
        <v>42</v>
      </c>
      <c r="B30" s="51" t="s">
        <v>43</v>
      </c>
      <c r="C30" s="52">
        <f>AA25</f>
      </c>
      <c r="E30" s="2"/>
      <c r="F30" s="2"/>
      <c r="G30" s="2"/>
      <c r="H30" s="2"/>
      <c r="I30" s="48" t="s">
        <v>44</v>
      </c>
      <c r="J30" s="53">
        <f>IF(C19&gt;C22,(C19-C22),0)</f>
        <v>0</v>
      </c>
      <c r="L30" s="54" t="s">
        <v>45</v>
      </c>
      <c r="M30">
        <v>18</v>
      </c>
      <c r="N30">
        <f>ROUND(M30,0)</f>
        <v>18</v>
      </c>
      <c r="Z30" s="50"/>
      <c r="AA30" s="50"/>
    </row>
    <row r="31" spans="1:27" ht="15.75">
      <c r="A31" s="41"/>
      <c r="B31" s="55"/>
      <c r="C31" s="56"/>
      <c r="E31" s="2"/>
      <c r="F31" s="2"/>
      <c r="G31" s="2"/>
      <c r="H31" s="2"/>
      <c r="I31" s="48" t="s">
        <v>46</v>
      </c>
      <c r="J31" s="57">
        <f>IF(C26=0,"",J30*C26)</f>
      </c>
      <c r="L31" s="54" t="s">
        <v>47</v>
      </c>
      <c r="M31">
        <v>18</v>
      </c>
      <c r="N31">
        <f>ROUNDUP(M31,0)</f>
        <v>18</v>
      </c>
      <c r="Z31" s="50"/>
      <c r="AA31" s="50"/>
    </row>
    <row r="32" spans="1:27" ht="6" customHeight="1">
      <c r="A32" s="41"/>
      <c r="B32" s="55"/>
      <c r="C32" s="56"/>
      <c r="E32" s="2"/>
      <c r="F32" s="2"/>
      <c r="G32" s="2"/>
      <c r="H32" s="2"/>
      <c r="I32" s="48"/>
      <c r="J32" s="57"/>
      <c r="Z32" s="50"/>
      <c r="AA32" s="50"/>
    </row>
    <row r="33" spans="1:27" ht="25.5" customHeight="1">
      <c r="A33" s="41"/>
      <c r="B33" s="62" t="s">
        <v>48</v>
      </c>
      <c r="C33" s="62"/>
      <c r="E33" s="2"/>
      <c r="F33" s="2"/>
      <c r="G33" s="2"/>
      <c r="H33" s="2"/>
      <c r="I33" s="48"/>
      <c r="J33" s="57"/>
      <c r="Z33" s="50"/>
      <c r="AA33" s="50"/>
    </row>
    <row r="34" spans="1:27" ht="7.5" customHeight="1">
      <c r="A34" s="41"/>
      <c r="B34" s="55"/>
      <c r="C34" s="56"/>
      <c r="E34" s="2"/>
      <c r="F34" s="2"/>
      <c r="G34" s="2"/>
      <c r="H34" s="2"/>
      <c r="I34" s="48"/>
      <c r="J34" s="57"/>
      <c r="Z34" s="50"/>
      <c r="AA34" s="50"/>
    </row>
    <row r="35" spans="1:27" ht="38.25" customHeight="1">
      <c r="A35" s="41"/>
      <c r="B35" s="62" t="s">
        <v>49</v>
      </c>
      <c r="C35" s="62"/>
      <c r="E35" s="2"/>
      <c r="F35" s="2"/>
      <c r="G35" s="2"/>
      <c r="H35" s="2"/>
      <c r="I35" s="48"/>
      <c r="J35" s="57"/>
      <c r="Z35" s="50"/>
      <c r="AA35" s="50"/>
    </row>
    <row r="36" spans="1:27" ht="7.5" customHeight="1">
      <c r="A36" s="41"/>
      <c r="B36" s="55"/>
      <c r="C36" s="56"/>
      <c r="E36" s="2"/>
      <c r="F36" s="2"/>
      <c r="G36" s="2"/>
      <c r="H36" s="2"/>
      <c r="I36" s="48"/>
      <c r="J36" s="57"/>
      <c r="Z36" s="50"/>
      <c r="AA36" s="50"/>
    </row>
    <row r="37" spans="1:27" ht="45.75" customHeight="1">
      <c r="A37" s="41"/>
      <c r="B37" s="62" t="s">
        <v>50</v>
      </c>
      <c r="C37" s="62"/>
      <c r="E37" s="2"/>
      <c r="F37" s="2"/>
      <c r="G37" s="2"/>
      <c r="H37" s="2"/>
      <c r="I37" s="48"/>
      <c r="J37" s="57"/>
      <c r="Z37" s="50"/>
      <c r="AA37" s="50"/>
    </row>
    <row r="38" spans="5:27" ht="9" customHeight="1">
      <c r="E38" s="2"/>
      <c r="F38" s="2"/>
      <c r="G38" s="2"/>
      <c r="H38" s="2"/>
      <c r="Z38" s="50"/>
      <c r="AA38" s="50"/>
    </row>
    <row r="39" spans="1:26" ht="12.75">
      <c r="A39" s="32"/>
      <c r="E39" s="2"/>
      <c r="F39" s="2"/>
      <c r="G39" s="2"/>
      <c r="H39" s="2"/>
      <c r="I39" s="2"/>
      <c r="Z39" s="50"/>
    </row>
    <row r="40" spans="1:9" ht="12.75">
      <c r="A40" s="59" t="s">
        <v>51</v>
      </c>
      <c r="E40" s="2"/>
      <c r="F40" s="2"/>
      <c r="G40" s="2"/>
      <c r="H40" s="2"/>
      <c r="I40" s="2"/>
    </row>
    <row r="41" spans="5:9" ht="12.75" hidden="1">
      <c r="E41" s="2"/>
      <c r="F41" s="2"/>
      <c r="G41" s="2"/>
      <c r="H41" s="2"/>
      <c r="I41" s="2"/>
    </row>
    <row r="42" spans="5:9" ht="12.75" hidden="1">
      <c r="E42" s="2"/>
      <c r="F42" s="2"/>
      <c r="G42" s="2"/>
      <c r="H42" s="2"/>
      <c r="I42" s="2"/>
    </row>
    <row r="43" spans="5:9" ht="12.75" hidden="1">
      <c r="E43" s="2"/>
      <c r="F43" s="2"/>
      <c r="G43" s="2"/>
      <c r="H43" s="2"/>
      <c r="I43" s="2"/>
    </row>
    <row r="44" spans="5:9" ht="12.75" hidden="1">
      <c r="E44" s="2"/>
      <c r="F44" s="2"/>
      <c r="G44" s="2"/>
      <c r="H44" s="2"/>
      <c r="I44" s="2"/>
    </row>
    <row r="45" spans="5:9" ht="12.75" hidden="1">
      <c r="E45" s="2"/>
      <c r="F45" s="2"/>
      <c r="G45" s="2"/>
      <c r="H45" s="2"/>
      <c r="I45" s="2"/>
    </row>
    <row r="46" spans="5:9" ht="12.75" hidden="1">
      <c r="E46" s="2"/>
      <c r="F46" s="2"/>
      <c r="G46" s="2"/>
      <c r="H46" s="2"/>
      <c r="I46" s="2"/>
    </row>
    <row r="47" spans="5:9" ht="12.75" hidden="1">
      <c r="E47" s="2"/>
      <c r="F47" s="2"/>
      <c r="G47" s="2"/>
      <c r="H47" s="2"/>
      <c r="I47" s="2"/>
    </row>
    <row r="48" spans="5:9" ht="12.75" hidden="1">
      <c r="E48" s="2"/>
      <c r="F48" s="2"/>
      <c r="G48" s="2"/>
      <c r="H48" s="2"/>
      <c r="I48" s="2"/>
    </row>
    <row r="49" spans="5:9" ht="12.75" hidden="1">
      <c r="E49" s="2"/>
      <c r="F49" s="2"/>
      <c r="G49" s="2"/>
      <c r="H49" s="2"/>
      <c r="I49" s="2"/>
    </row>
    <row r="50" spans="5:9" ht="12.75" hidden="1">
      <c r="E50" s="2"/>
      <c r="F50" s="2"/>
      <c r="G50" s="2"/>
      <c r="H50" s="2"/>
      <c r="I50" s="2"/>
    </row>
    <row r="51" spans="5:9" ht="12.75" hidden="1">
      <c r="E51" s="2"/>
      <c r="F51" s="2"/>
      <c r="G51" s="2"/>
      <c r="H51" s="2"/>
      <c r="I51" s="2"/>
    </row>
    <row r="52" ht="12.75" hidden="1"/>
    <row r="53" ht="12.75" hidden="1"/>
    <row r="54" ht="12.75" hidden="1"/>
    <row r="55" ht="15.75" hidden="1">
      <c r="B55" s="60" t="s">
        <v>27</v>
      </c>
    </row>
    <row r="56" ht="15.75" hidden="1">
      <c r="B56" s="60" t="s">
        <v>28</v>
      </c>
    </row>
    <row r="57" ht="15.75" hidden="1">
      <c r="B57" s="60" t="s">
        <v>31</v>
      </c>
    </row>
    <row r="58" ht="15.75" hidden="1">
      <c r="B58" s="60" t="s">
        <v>32</v>
      </c>
    </row>
    <row r="59" ht="15.75" hidden="1">
      <c r="B59" s="60" t="s">
        <v>33</v>
      </c>
    </row>
    <row r="60" ht="15.75" hidden="1">
      <c r="B60" s="60" t="s">
        <v>36</v>
      </c>
    </row>
    <row r="61" ht="12.75" hidden="1">
      <c r="B61" s="61" t="s">
        <v>52</v>
      </c>
    </row>
    <row r="62" ht="12.75" hidden="1">
      <c r="B62" s="61" t="s">
        <v>53</v>
      </c>
    </row>
    <row r="63" ht="12.75" hidden="1">
      <c r="B63" s="61" t="s">
        <v>54</v>
      </c>
    </row>
    <row r="64" ht="12.75" hidden="1">
      <c r="B64" s="61" t="s">
        <v>55</v>
      </c>
    </row>
    <row r="65" ht="12.75" hidden="1">
      <c r="B65" s="61" t="s">
        <v>56</v>
      </c>
    </row>
    <row r="66" ht="12.75" hidden="1">
      <c r="B66" s="61" t="s">
        <v>57</v>
      </c>
    </row>
    <row r="67" ht="12.75" hidden="1">
      <c r="B67" s="61" t="s">
        <v>58</v>
      </c>
    </row>
    <row r="68" ht="12.75" hidden="1">
      <c r="B68" s="61" t="s">
        <v>59</v>
      </c>
    </row>
    <row r="69" ht="12.75" hidden="1">
      <c r="B69" s="61" t="s">
        <v>60</v>
      </c>
    </row>
    <row r="70" ht="12.75" hidden="1">
      <c r="B70" s="61" t="s">
        <v>61</v>
      </c>
    </row>
    <row r="71" ht="12.75" hidden="1">
      <c r="B71" s="61" t="s">
        <v>62</v>
      </c>
    </row>
  </sheetData>
  <sheetProtection password="EE49" sheet="1" objects="1" scenarios="1"/>
  <mergeCells count="19">
    <mergeCell ref="A9:D9"/>
    <mergeCell ref="B10:C10"/>
    <mergeCell ref="B12:C12"/>
    <mergeCell ref="B13:C13"/>
    <mergeCell ref="K14:K16"/>
    <mergeCell ref="B37:C37"/>
    <mergeCell ref="W14:W16"/>
    <mergeCell ref="X14:X16"/>
    <mergeCell ref="A21:A22"/>
    <mergeCell ref="B21:B22"/>
    <mergeCell ref="B33:C33"/>
    <mergeCell ref="B35:C35"/>
    <mergeCell ref="M14:M16"/>
    <mergeCell ref="N14:N16"/>
    <mergeCell ref="S14:S16"/>
    <mergeCell ref="T14:T16"/>
    <mergeCell ref="U14:U16"/>
    <mergeCell ref="V14:V16"/>
    <mergeCell ref="L14:L16"/>
  </mergeCells>
  <dataValidations count="6">
    <dataValidation type="custom" allowBlank="1" showInputMessage="1" showErrorMessage="1" sqref="C22">
      <formula1>J29&gt;0</formula1>
    </dataValidation>
    <dataValidation type="custom" allowBlank="1" showInputMessage="1" showErrorMessage="1" errorTitle="ERROR" sqref="C30">
      <formula1>"if+C23&gt;C20"</formula1>
    </dataValidation>
    <dataValidation type="decimal" allowBlank="1" showInputMessage="1" showErrorMessage="1" sqref="C26">
      <formula1>0</formula1>
      <formula2>10</formula2>
    </dataValidation>
    <dataValidation errorStyle="warning" type="list" showInputMessage="1" showErrorMessage="1" errorTitle="CURRENCY OF ACCOUNTS" error="Insert Currency from list " sqref="C24">
      <formula1>$B$61:$B$71</formula1>
    </dataValidation>
    <dataValidation type="decimal" allowBlank="1" showInputMessage="1" showErrorMessage="1" error="Kindly input a positive figure!" sqref="C19">
      <formula1>0</formula1>
      <formula2>1E+26</formula2>
    </dataValidation>
    <dataValidation type="list" allowBlank="1" showInputMessage="1" showErrorMessage="1" sqref="C17">
      <formula1>$B$55:$B$60</formula1>
    </dataValidation>
  </dataValidations>
  <printOptions/>
  <pageMargins left="0.67" right="0.59" top="0.81" bottom="1" header="0.5" footer="0.5"/>
  <pageSetup fitToHeight="1" fitToWidth="1" horizontalDpi="600" verticalDpi="600" orientation="landscape" paperSize="9" scale="5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camis001</dc:creator>
  <cp:keywords/>
  <dc:description/>
  <cp:lastModifiedBy>camis001</cp:lastModifiedBy>
  <dcterms:created xsi:type="dcterms:W3CDTF">2015-10-21T09:49:33Z</dcterms:created>
  <dcterms:modified xsi:type="dcterms:W3CDTF">2016-05-04T13:05:47Z</dcterms:modified>
  <cp:category/>
  <cp:version/>
  <cp:contentType/>
  <cp:contentStatus/>
</cp:coreProperties>
</file>